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SAAH\U54- ID Core\CSAAH Pilot Cycle 5\"/>
    </mc:Choice>
  </mc:AlternateContent>
  <bookViews>
    <workbookView xWindow="360" yWindow="60" windowWidth="13260" windowHeight="11835"/>
  </bookViews>
  <sheets>
    <sheet name="Budget" sheetId="1" r:id="rId1"/>
    <sheet name="Expense Tracking" sheetId="3" r:id="rId2"/>
    <sheet name="Account Code Guidance" sheetId="5" r:id="rId3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Fill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A" localSheetId="0" hidden="1">#REF!</definedName>
    <definedName name="A" hidden="1">#REF!</definedName>
    <definedName name="APIAHF" localSheetId="0" hidden="1">#REF!</definedName>
    <definedName name="APIAHF" hidden="1">#REF!</definedName>
    <definedName name="_xlnm.Print_Area" localSheetId="2">'Account Code Guidance'!$A$1:$C$44</definedName>
    <definedName name="x" hidden="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0" i="1"/>
  <c r="E42" i="1"/>
  <c r="E13" i="1"/>
  <c r="E12" i="1"/>
  <c r="E11" i="1"/>
  <c r="I12" i="1"/>
  <c r="I11" i="1"/>
  <c r="I10" i="1"/>
  <c r="B23" i="3" l="1"/>
  <c r="G12" i="1" l="1"/>
  <c r="E45" i="1" l="1"/>
  <c r="I21" i="1" l="1"/>
  <c r="E34" i="1"/>
  <c r="E30" i="1"/>
  <c r="G22" i="1"/>
  <c r="E27" i="1"/>
  <c r="G21" i="1"/>
  <c r="G20" i="1"/>
  <c r="E23" i="1"/>
  <c r="G17" i="1"/>
  <c r="G16" i="1"/>
  <c r="G15" i="1"/>
  <c r="G11" i="1"/>
  <c r="G10" i="1"/>
  <c r="G9" i="1"/>
  <c r="I22" i="1" l="1"/>
  <c r="E31" i="1"/>
  <c r="I20" i="1"/>
  <c r="E19" i="1" l="1"/>
  <c r="E20" i="1" l="1"/>
  <c r="E47" i="1" s="1"/>
  <c r="E49" i="1" l="1"/>
  <c r="E48" i="1"/>
  <c r="E50" i="1" l="1"/>
  <c r="E51" i="1" s="1"/>
  <c r="E53" i="1"/>
</calcChain>
</file>

<file path=xl/comments1.xml><?xml version="1.0" encoding="utf-8"?>
<comments xmlns="http://schemas.openxmlformats.org/spreadsheetml/2006/main">
  <authors>
    <author>Rebecca Park</author>
  </authors>
  <commentList>
    <comment ref="H8" authorId="0" shapeId="0">
      <text>
        <r>
          <rPr>
            <b/>
            <sz val="9"/>
            <color indexed="81"/>
            <rFont val="Tahoma"/>
            <family val="2"/>
          </rPr>
          <t>Rebecca Park:</t>
        </r>
        <r>
          <rPr>
            <sz val="9"/>
            <color indexed="81"/>
            <rFont val="Tahoma"/>
            <family val="2"/>
          </rPr>
          <t xml:space="preserve">
3% increase effective 12/1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Rebecca Park:</t>
        </r>
        <r>
          <rPr>
            <sz val="9"/>
            <color indexed="81"/>
            <rFont val="Tahoma"/>
            <family val="2"/>
          </rPr>
          <t xml:space="preserve">
Update names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Rebecca Park:</t>
        </r>
        <r>
          <rPr>
            <sz val="9"/>
            <color indexed="81"/>
            <rFont val="Tahoma"/>
            <family val="2"/>
          </rPr>
          <t xml:space="preserve">
update base salaries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Rebecca Park:</t>
        </r>
        <r>
          <rPr>
            <sz val="9"/>
            <color indexed="81"/>
            <rFont val="Tahoma"/>
            <family val="2"/>
          </rPr>
          <t xml:space="preserve">
Update Names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>Rebecca Park:</t>
        </r>
        <r>
          <rPr>
            <sz val="9"/>
            <color indexed="81"/>
            <rFont val="Tahoma"/>
            <family val="2"/>
          </rPr>
          <t xml:space="preserve">
update % effort and column E autocalculates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Rebecca Park:</t>
        </r>
        <r>
          <rPr>
            <sz val="9"/>
            <color indexed="81"/>
            <rFont val="Tahoma"/>
            <family val="2"/>
          </rPr>
          <t xml:space="preserve">
If other direct costs don't fit in catgories above (rows 35-40), add expense here</t>
        </r>
      </text>
    </comment>
    <comment ref="B48" authorId="0" shapeId="0">
      <text>
        <r>
          <rPr>
            <b/>
            <sz val="9"/>
            <color indexed="81"/>
            <rFont val="Tahoma"/>
            <family val="2"/>
          </rPr>
          <t>Rebecca Park:</t>
        </r>
        <r>
          <rPr>
            <sz val="9"/>
            <color indexed="81"/>
            <rFont val="Tahoma"/>
            <family val="2"/>
          </rPr>
          <t xml:space="preserve">
N/A</t>
        </r>
      </text>
    </comment>
  </commentList>
</comments>
</file>

<file path=xl/sharedStrings.xml><?xml version="1.0" encoding="utf-8"?>
<sst xmlns="http://schemas.openxmlformats.org/spreadsheetml/2006/main" count="171" uniqueCount="139">
  <si>
    <t>PI:</t>
  </si>
  <si>
    <t>Name</t>
  </si>
  <si>
    <t>Project Title:</t>
  </si>
  <si>
    <t>Title</t>
  </si>
  <si>
    <t>Dept/Div. Admin:</t>
  </si>
  <si>
    <t>Award Amount:</t>
  </si>
  <si>
    <t>Base as of</t>
  </si>
  <si>
    <t>Prorated</t>
  </si>
  <si>
    <t>Base Salaries</t>
  </si>
  <si>
    <t>A. Senior/Key Personnel</t>
  </si>
  <si>
    <t>Project Role</t>
  </si>
  <si>
    <t>PI</t>
  </si>
  <si>
    <t>Total Salary</t>
  </si>
  <si>
    <t>Total Fringe</t>
  </si>
  <si>
    <t>Total Senior/Key Personnel</t>
  </si>
  <si>
    <t>B. Other Personnel</t>
  </si>
  <si>
    <t>Effort/FTE</t>
  </si>
  <si>
    <t>Staff Name 1</t>
  </si>
  <si>
    <t>Data Analyst</t>
  </si>
  <si>
    <t>CHW</t>
  </si>
  <si>
    <t>Total Other Personnel</t>
  </si>
  <si>
    <t>Fringe</t>
  </si>
  <si>
    <t>Total Personnel Cost</t>
  </si>
  <si>
    <t>C. Equipment</t>
  </si>
  <si>
    <t>N/A</t>
  </si>
  <si>
    <t>Total Equipment</t>
  </si>
  <si>
    <t>D. Travel</t>
  </si>
  <si>
    <t>Domestic</t>
  </si>
  <si>
    <t>Local Travel+Conferences</t>
  </si>
  <si>
    <t xml:space="preserve">Total Domestic </t>
  </si>
  <si>
    <t>Foreign</t>
  </si>
  <si>
    <t xml:space="preserve">Total Foreign </t>
  </si>
  <si>
    <t>Total Travel Cost</t>
  </si>
  <si>
    <t>E. Participant/Trainee Costs</t>
  </si>
  <si>
    <t>Total Trainee Costs</t>
  </si>
  <si>
    <t>F. Other Direct Costs</t>
  </si>
  <si>
    <t>Materials &amp; Supplies</t>
  </si>
  <si>
    <t>Publication Costs</t>
  </si>
  <si>
    <t>Consultant Services</t>
  </si>
  <si>
    <t>ADP/Computer Services</t>
  </si>
  <si>
    <t>Equipment or Facility Rental/User Fees</t>
  </si>
  <si>
    <t>Alterations and Renovations</t>
  </si>
  <si>
    <t>Other: Incentives</t>
  </si>
  <si>
    <t>Other: Honorariums</t>
  </si>
  <si>
    <t>CAB meetings</t>
  </si>
  <si>
    <t>Other: ABC</t>
  </si>
  <si>
    <t>Total Other Direct Costs</t>
  </si>
  <si>
    <t>G. Total Direct Costs</t>
  </si>
  <si>
    <t>Total Direct Costs Less Consortium F&amp;A (N/A)</t>
  </si>
  <si>
    <t>H. Modified Total Direct Costs</t>
  </si>
  <si>
    <t>Indirect Costs (SOM)</t>
  </si>
  <si>
    <t>I. Total Costs</t>
  </si>
  <si>
    <t>Variance from award</t>
  </si>
  <si>
    <t>OTPS Expense Tracking</t>
  </si>
  <si>
    <t>P-card</t>
  </si>
  <si>
    <t>Please charge OTPS to a discretionary account that will then be transferred to the U54 grant.</t>
  </si>
  <si>
    <t>Check request</t>
  </si>
  <si>
    <r>
      <t xml:space="preserve">Please only record charges that should be applied to the </t>
    </r>
    <r>
      <rPr>
        <u/>
        <sz val="11"/>
        <color rgb="FFFF0000"/>
        <rFont val="Calibri"/>
        <family val="2"/>
        <scheme val="minor"/>
      </rPr>
      <t>pilot project.</t>
    </r>
  </si>
  <si>
    <t>T&amp;E Reimbursement/Out-of-pocket</t>
  </si>
  <si>
    <t>Submit expense reports &amp; receipts every 2 months.</t>
  </si>
  <si>
    <t>Purchase Order (PO)</t>
  </si>
  <si>
    <t>IOI</t>
  </si>
  <si>
    <t>Date of Transaction</t>
  </si>
  <si>
    <t>Amount</t>
  </si>
  <si>
    <t>Vendor/Payee</t>
  </si>
  <si>
    <t>Description/Justification</t>
  </si>
  <si>
    <t>Account Code</t>
  </si>
  <si>
    <t>Chartfield you charged expense to</t>
  </si>
  <si>
    <t>Method of Payment</t>
  </si>
  <si>
    <t>If P-Card, please list P-Card holder name</t>
  </si>
  <si>
    <t>Is this expense budgeted for in the grant?</t>
  </si>
  <si>
    <t>Location of receipt/backup documentation</t>
  </si>
  <si>
    <t>Notes</t>
  </si>
  <si>
    <t>NYC Taxi 1234</t>
  </si>
  <si>
    <t>Taxi to community center on 12/15/17 for recruitment event</t>
  </si>
  <si>
    <t>XX</t>
  </si>
  <si>
    <t>Smiti Nadkarni</t>
  </si>
  <si>
    <t>Yes</t>
  </si>
  <si>
    <t>EXAMPLE</t>
  </si>
  <si>
    <t>Total</t>
  </si>
  <si>
    <t>List of Common Expense Account Codes for Other Than Personnel Expenses (OTPS)</t>
  </si>
  <si>
    <t>Category</t>
  </si>
  <si>
    <t>Account Name</t>
  </si>
  <si>
    <t>Account #</t>
  </si>
  <si>
    <t>Supplies and Other</t>
  </si>
  <si>
    <t>Other Non Medical Supplies</t>
  </si>
  <si>
    <t>Purchased Services (Honorariums)</t>
  </si>
  <si>
    <t>Computer Devices under $3K</t>
  </si>
  <si>
    <t>Computer Supplies</t>
  </si>
  <si>
    <t>Domestic Travel</t>
  </si>
  <si>
    <t>Travel- Transportation (Local travel)</t>
  </si>
  <si>
    <t>Travel- Hotel</t>
  </si>
  <si>
    <t xml:space="preserve">Travel- Meals </t>
  </si>
  <si>
    <t>Travel- Air</t>
  </si>
  <si>
    <t>Professional Fees</t>
  </si>
  <si>
    <t>Professional Service Fees</t>
  </si>
  <si>
    <t>Consulting Expenses</t>
  </si>
  <si>
    <t>Other Direct Expenses</t>
  </si>
  <si>
    <t>Subject Reimbursement (Incentives)</t>
  </si>
  <si>
    <t>Publications</t>
  </si>
  <si>
    <t>Generally Not Allowed on Research Grants</t>
  </si>
  <si>
    <t>Comment</t>
  </si>
  <si>
    <t>Management Staff</t>
  </si>
  <si>
    <t>Only if prior approval by sponsor</t>
  </si>
  <si>
    <t>53100-53149</t>
  </si>
  <si>
    <t>Clerical Staff</t>
  </si>
  <si>
    <t>53600-53699</t>
  </si>
  <si>
    <t>Service Staff</t>
  </si>
  <si>
    <t>53700-53799</t>
  </si>
  <si>
    <t>Catering Outside</t>
  </si>
  <si>
    <t>Not allowed on Research Grants</t>
  </si>
  <si>
    <t>Alcoholic Beverages</t>
  </si>
  <si>
    <t>Food Service Catering</t>
  </si>
  <si>
    <t>Office Supplies</t>
  </si>
  <si>
    <t>Minor Office Under $3000</t>
  </si>
  <si>
    <t>Photocopy</t>
  </si>
  <si>
    <t>Bookbinding</t>
  </si>
  <si>
    <t>Printing Supplies Service</t>
  </si>
  <si>
    <t>Travel Air Foreign</t>
  </si>
  <si>
    <t>Conference Registration Foreign</t>
  </si>
  <si>
    <t>Dinner &amp; Meeting</t>
  </si>
  <si>
    <t>Use Travel Expense Code 63105 Travel Meals</t>
  </si>
  <si>
    <t>Prof Service Fees Honoraria</t>
  </si>
  <si>
    <t>Purchased Services</t>
  </si>
  <si>
    <t>Use a specific account code instead</t>
  </si>
  <si>
    <t>PCARD Miscellaneous</t>
  </si>
  <si>
    <t>Utilities</t>
  </si>
  <si>
    <t>Telecommunications</t>
  </si>
  <si>
    <t>Local Telephone Service including phone equipment such as telephones, cell phones, pagers, fax machines and line charges</t>
  </si>
  <si>
    <t>Postage</t>
  </si>
  <si>
    <t>Including U.S Postal Service, federal Express, UPS</t>
  </si>
  <si>
    <t>Dues and Subscriptions</t>
  </si>
  <si>
    <t>Books and Periodicals</t>
  </si>
  <si>
    <t>Miscellaneous Expense</t>
  </si>
  <si>
    <t>Miscellaneous Supplies</t>
  </si>
  <si>
    <t>Staff Name 2</t>
  </si>
  <si>
    <t>Cycle 5</t>
  </si>
  <si>
    <t>10 months</t>
  </si>
  <si>
    <t>$50x30 participants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</si>
</sst>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&quot;$&quot;* #,##0.00_-;\-&quot;$&quot;* #,##0.00_-;_-&quot;$&quot;* &quot;-&quot;??_-;_-@_-"/>
  </numFmts>
  <fonts count="29">
    <font>
      <sz val="12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 val="singleAccounting"/>
      <sz val="11"/>
      <name val="Calibri"/>
      <family val="2"/>
      <scheme val="minor"/>
    </font>
    <font>
      <sz val="12"/>
      <color theme="0" tint="-0.34998626667073579"/>
      <name val="Calibri"/>
      <family val="2"/>
      <charset val="134"/>
      <scheme val="minor"/>
    </font>
    <font>
      <sz val="11"/>
      <color theme="0" tint="-0.34998626667073579"/>
      <name val="Calibri"/>
      <family val="2"/>
      <charset val="134"/>
      <scheme val="minor"/>
    </font>
    <font>
      <sz val="10"/>
      <color theme="1"/>
      <name val="Arial Narrow"/>
      <family val="2"/>
    </font>
    <font>
      <b/>
      <sz val="11"/>
      <color theme="0" tint="-0.34998626667073579"/>
      <name val="Calibri"/>
      <family val="2"/>
      <charset val="134"/>
      <scheme val="minor"/>
    </font>
    <font>
      <sz val="10"/>
      <name val="Arial"/>
      <family val="2"/>
    </font>
    <font>
      <sz val="12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B95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54">
    <xf numFmtId="0" fontId="0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7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" fillId="0" borderId="0"/>
    <xf numFmtId="0" fontId="14" fillId="0" borderId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12" applyNumberFormat="0" applyFont="0" applyAlignment="0" applyProtection="0"/>
  </cellStyleXfs>
  <cellXfs count="181">
    <xf numFmtId="0" fontId="0" fillId="0" borderId="0" xfId="0"/>
    <xf numFmtId="0" fontId="4" fillId="0" borderId="0" xfId="1"/>
    <xf numFmtId="0" fontId="4" fillId="0" borderId="0" xfId="1" applyBorder="1"/>
    <xf numFmtId="0" fontId="5" fillId="2" borderId="1" xfId="1" applyFont="1" applyFill="1" applyBorder="1"/>
    <xf numFmtId="0" fontId="4" fillId="2" borderId="2" xfId="1" applyFill="1" applyBorder="1" applyAlignment="1">
      <alignment horizontal="left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/>
    <xf numFmtId="0" fontId="5" fillId="2" borderId="0" xfId="1" applyFont="1" applyFill="1" applyBorder="1"/>
    <xf numFmtId="0" fontId="5" fillId="0" borderId="0" xfId="1" applyFont="1" applyAlignment="1">
      <alignment horizontal="center"/>
    </xf>
    <xf numFmtId="0" fontId="5" fillId="2" borderId="6" xfId="1" applyFont="1" applyFill="1" applyBorder="1"/>
    <xf numFmtId="0" fontId="4" fillId="2" borderId="7" xfId="1" applyFill="1" applyBorder="1"/>
    <xf numFmtId="0" fontId="5" fillId="2" borderId="7" xfId="1" applyFont="1" applyFill="1" applyBorder="1"/>
    <xf numFmtId="14" fontId="5" fillId="0" borderId="7" xfId="1" applyNumberFormat="1" applyFont="1" applyBorder="1" applyAlignment="1">
      <alignment horizontal="center" wrapText="1"/>
    </xf>
    <xf numFmtId="0" fontId="5" fillId="0" borderId="7" xfId="1" applyFont="1" applyBorder="1" applyAlignment="1">
      <alignment horizontal="center"/>
    </xf>
    <xf numFmtId="0" fontId="5" fillId="3" borderId="4" xfId="1" applyFont="1" applyFill="1" applyBorder="1"/>
    <xf numFmtId="14" fontId="5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horizontal="center"/>
    </xf>
    <xf numFmtId="41" fontId="6" fillId="0" borderId="5" xfId="1" applyNumberFormat="1" applyFont="1" applyBorder="1"/>
    <xf numFmtId="0" fontId="0" fillId="0" borderId="4" xfId="0" applyBorder="1"/>
    <xf numFmtId="0" fontId="4" fillId="0" borderId="4" xfId="1" applyBorder="1"/>
    <xf numFmtId="0" fontId="5" fillId="0" borderId="4" xfId="1" applyFont="1" applyFill="1" applyBorder="1" applyAlignment="1">
      <alignment horizontal="right"/>
    </xf>
    <xf numFmtId="41" fontId="5" fillId="0" borderId="5" xfId="1" applyNumberFormat="1" applyFont="1" applyBorder="1"/>
    <xf numFmtId="41" fontId="4" fillId="3" borderId="5" xfId="1" applyNumberFormat="1" applyFill="1" applyBorder="1"/>
    <xf numFmtId="0" fontId="4" fillId="0" borderId="0" xfId="1" applyBorder="1" applyAlignment="1">
      <alignment wrapText="1"/>
    </xf>
    <xf numFmtId="0" fontId="5" fillId="0" borderId="0" xfId="1" applyFont="1" applyFill="1" applyBorder="1" applyAlignment="1">
      <alignment horizontal="right"/>
    </xf>
    <xf numFmtId="0" fontId="7" fillId="0" borderId="0" xfId="0" applyFont="1"/>
    <xf numFmtId="0" fontId="5" fillId="5" borderId="4" xfId="1" applyFont="1" applyFill="1" applyBorder="1"/>
    <xf numFmtId="41" fontId="5" fillId="5" borderId="5" xfId="1" applyNumberFormat="1" applyFont="1" applyFill="1" applyBorder="1"/>
    <xf numFmtId="164" fontId="5" fillId="3" borderId="5" xfId="3" applyNumberFormat="1" applyFont="1" applyFill="1" applyBorder="1"/>
    <xf numFmtId="164" fontId="6" fillId="0" borderId="5" xfId="3" applyNumberFormat="1" applyFont="1" applyBorder="1"/>
    <xf numFmtId="0" fontId="5" fillId="0" borderId="0" xfId="1" applyFont="1" applyBorder="1" applyAlignment="1">
      <alignment horizontal="right"/>
    </xf>
    <xf numFmtId="0" fontId="5" fillId="0" borderId="4" xfId="1" applyFont="1" applyFill="1" applyBorder="1"/>
    <xf numFmtId="0" fontId="8" fillId="0" borderId="0" xfId="1" applyFont="1" applyBorder="1"/>
    <xf numFmtId="0" fontId="10" fillId="0" borderId="0" xfId="0" applyFont="1"/>
    <xf numFmtId="0" fontId="5" fillId="5" borderId="0" xfId="1" applyFont="1" applyFill="1" applyBorder="1" applyAlignment="1">
      <alignment horizontal="right"/>
    </xf>
    <xf numFmtId="164" fontId="5" fillId="5" borderId="5" xfId="3" applyNumberFormat="1" applyFont="1" applyFill="1" applyBorder="1"/>
    <xf numFmtId="0" fontId="10" fillId="0" borderId="0" xfId="0" applyFont="1" applyFill="1"/>
    <xf numFmtId="9" fontId="11" fillId="0" borderId="0" xfId="4" applyFont="1" applyFill="1"/>
    <xf numFmtId="0" fontId="12" fillId="0" borderId="0" xfId="5" applyFont="1"/>
    <xf numFmtId="0" fontId="0" fillId="0" borderId="0" xfId="0" applyFill="1"/>
    <xf numFmtId="0" fontId="5" fillId="0" borderId="4" xfId="1" applyFont="1" applyBorder="1"/>
    <xf numFmtId="164" fontId="5" fillId="0" borderId="5" xfId="3" applyNumberFormat="1" applyFont="1" applyBorder="1"/>
    <xf numFmtId="0" fontId="5" fillId="6" borderId="9" xfId="1" applyFont="1" applyFill="1" applyBorder="1"/>
    <xf numFmtId="164" fontId="4" fillId="0" borderId="0" xfId="1" applyNumberFormat="1"/>
    <xf numFmtId="164" fontId="13" fillId="0" borderId="0" xfId="2" applyNumberFormat="1" applyFont="1" applyBorder="1"/>
    <xf numFmtId="164" fontId="11" fillId="0" borderId="0" xfId="2" applyNumberFormat="1" applyFont="1" applyBorder="1"/>
    <xf numFmtId="0" fontId="11" fillId="0" borderId="0" xfId="2" applyFont="1" applyBorder="1"/>
    <xf numFmtId="0" fontId="10" fillId="0" borderId="0" xfId="0" applyFont="1" applyBorder="1"/>
    <xf numFmtId="164" fontId="4" fillId="0" borderId="0" xfId="1" applyNumberFormat="1" applyBorder="1"/>
    <xf numFmtId="0" fontId="0" fillId="0" borderId="0" xfId="0" applyBorder="1"/>
    <xf numFmtId="0" fontId="2" fillId="0" borderId="0" xfId="0" applyFont="1" applyBorder="1"/>
    <xf numFmtId="10" fontId="4" fillId="2" borderId="0" xfId="1" applyNumberFormat="1" applyFill="1"/>
    <xf numFmtId="0" fontId="21" fillId="0" borderId="0" xfId="0" applyFont="1"/>
    <xf numFmtId="0" fontId="21" fillId="0" borderId="0" xfId="1" applyFont="1"/>
    <xf numFmtId="0" fontId="2" fillId="0" borderId="4" xfId="1" applyFont="1" applyFill="1" applyBorder="1"/>
    <xf numFmtId="0" fontId="2" fillId="0" borderId="0" xfId="1" applyFont="1" applyFill="1"/>
    <xf numFmtId="14" fontId="5" fillId="2" borderId="5" xfId="1" applyNumberFormat="1" applyFont="1" applyFill="1" applyBorder="1" applyAlignment="1">
      <alignment horizontal="center"/>
    </xf>
    <xf numFmtId="14" fontId="5" fillId="2" borderId="8" xfId="1" applyNumberFormat="1" applyFont="1" applyFill="1" applyBorder="1" applyAlignment="1">
      <alignment horizontal="center"/>
    </xf>
    <xf numFmtId="14" fontId="5" fillId="3" borderId="5" xfId="1" applyNumberFormat="1" applyFont="1" applyFill="1" applyBorder="1"/>
    <xf numFmtId="41" fontId="22" fillId="0" borderId="5" xfId="1" applyNumberFormat="1" applyFont="1" applyBorder="1"/>
    <xf numFmtId="41" fontId="23" fillId="0" borderId="5" xfId="1" applyNumberFormat="1" applyFont="1" applyBorder="1"/>
    <xf numFmtId="164" fontId="9" fillId="0" borderId="5" xfId="3" applyNumberFormat="1" applyFont="1" applyBorder="1"/>
    <xf numFmtId="164" fontId="5" fillId="3" borderId="5" xfId="1" applyNumberFormat="1" applyFont="1" applyFill="1" applyBorder="1"/>
    <xf numFmtId="164" fontId="5" fillId="0" borderId="5" xfId="1" applyNumberFormat="1" applyFont="1" applyBorder="1"/>
    <xf numFmtId="164" fontId="5" fillId="6" borderId="11" xfId="1" applyNumberFormat="1" applyFont="1" applyFill="1" applyBorder="1"/>
    <xf numFmtId="0" fontId="24" fillId="0" borderId="0" xfId="0" applyFont="1" applyAlignment="1">
      <alignment horizontal="left"/>
    </xf>
    <xf numFmtId="0" fontId="24" fillId="0" borderId="0" xfId="1" applyFont="1" applyAlignment="1">
      <alignment horizontal="left"/>
    </xf>
    <xf numFmtId="6" fontId="24" fillId="0" borderId="0" xfId="1" applyNumberFormat="1" applyFont="1" applyAlignment="1">
      <alignment horizontal="left"/>
    </xf>
    <xf numFmtId="0" fontId="2" fillId="0" borderId="0" xfId="1" applyFont="1" applyFill="1" applyBorder="1"/>
    <xf numFmtId="0" fontId="2" fillId="0" borderId="4" xfId="0" applyFont="1" applyFill="1" applyBorder="1"/>
    <xf numFmtId="0" fontId="11" fillId="0" borderId="0" xfId="0" applyFont="1"/>
    <xf numFmtId="6" fontId="11" fillId="0" borderId="0" xfId="0" applyNumberFormat="1" applyFont="1"/>
    <xf numFmtId="0" fontId="2" fillId="0" borderId="0" xfId="1" applyFont="1" applyBorder="1" applyAlignment="1">
      <alignment horizontal="center"/>
    </xf>
    <xf numFmtId="0" fontId="5" fillId="0" borderId="0" xfId="0" applyFont="1"/>
    <xf numFmtId="0" fontId="22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5" fillId="22" borderId="13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39" applyFont="1"/>
    <xf numFmtId="0" fontId="27" fillId="0" borderId="0" xfId="39" applyFont="1" applyFill="1" applyAlignment="1">
      <alignment horizontal="center"/>
    </xf>
    <xf numFmtId="0" fontId="5" fillId="0" borderId="0" xfId="39" applyFont="1" applyFill="1" applyBorder="1" applyAlignment="1">
      <alignment horizontal="center" wrapText="1"/>
    </xf>
    <xf numFmtId="0" fontId="5" fillId="0" borderId="0" xfId="39" applyFont="1" applyFill="1" applyBorder="1" applyAlignment="1">
      <alignment horizontal="center"/>
    </xf>
    <xf numFmtId="0" fontId="2" fillId="0" borderId="16" xfId="39" applyFont="1" applyBorder="1" applyAlignment="1">
      <alignment horizontal="center"/>
    </xf>
    <xf numFmtId="0" fontId="22" fillId="0" borderId="18" xfId="40" applyFont="1" applyBorder="1" applyAlignment="1">
      <alignment horizontal="left" vertical="center" wrapText="1"/>
    </xf>
    <xf numFmtId="0" fontId="2" fillId="0" borderId="19" xfId="39" applyFont="1" applyBorder="1" applyAlignment="1">
      <alignment horizontal="center"/>
    </xf>
    <xf numFmtId="0" fontId="22" fillId="0" borderId="19" xfId="40" applyFont="1" applyBorder="1" applyAlignment="1">
      <alignment horizontal="center" vertical="center" wrapText="1"/>
    </xf>
    <xf numFmtId="0" fontId="22" fillId="0" borderId="20" xfId="40" applyFont="1" applyBorder="1" applyAlignment="1">
      <alignment horizontal="left" vertical="center" wrapText="1"/>
    </xf>
    <xf numFmtId="0" fontId="22" fillId="0" borderId="21" xfId="40" applyFont="1" applyFill="1" applyBorder="1" applyAlignment="1">
      <alignment horizontal="center" vertical="center" wrapText="1"/>
    </xf>
    <xf numFmtId="0" fontId="28" fillId="24" borderId="23" xfId="40" applyFont="1" applyFill="1" applyBorder="1" applyAlignment="1">
      <alignment horizontal="left" vertical="center" wrapText="1"/>
    </xf>
    <xf numFmtId="0" fontId="28" fillId="24" borderId="24" xfId="40" applyFont="1" applyFill="1" applyBorder="1" applyAlignment="1">
      <alignment horizontal="center" wrapText="1"/>
    </xf>
    <xf numFmtId="0" fontId="2" fillId="0" borderId="0" xfId="39" applyFont="1" applyFill="1"/>
    <xf numFmtId="0" fontId="28" fillId="24" borderId="18" xfId="40" applyFont="1" applyFill="1" applyBorder="1" applyAlignment="1">
      <alignment horizontal="left" vertical="center" wrapText="1"/>
    </xf>
    <xf numFmtId="0" fontId="28" fillId="24" borderId="19" xfId="40" applyFont="1" applyFill="1" applyBorder="1" applyAlignment="1">
      <alignment horizontal="center" wrapText="1"/>
    </xf>
    <xf numFmtId="0" fontId="28" fillId="24" borderId="21" xfId="40" applyFont="1" applyFill="1" applyBorder="1" applyAlignment="1">
      <alignment horizontal="center" wrapText="1"/>
    </xf>
    <xf numFmtId="0" fontId="22" fillId="0" borderId="23" xfId="40" applyFont="1" applyBorder="1" applyAlignment="1">
      <alignment horizontal="left" vertical="center" wrapText="1"/>
    </xf>
    <xf numFmtId="0" fontId="22" fillId="0" borderId="24" xfId="40" applyFont="1" applyFill="1" applyBorder="1" applyAlignment="1">
      <alignment horizontal="center" vertical="center" wrapText="1"/>
    </xf>
    <xf numFmtId="0" fontId="22" fillId="24" borderId="23" xfId="40" applyFont="1" applyFill="1" applyBorder="1" applyAlignment="1">
      <alignment horizontal="left" vertical="center" wrapText="1"/>
    </xf>
    <xf numFmtId="0" fontId="22" fillId="24" borderId="24" xfId="40" applyFont="1" applyFill="1" applyBorder="1" applyAlignment="1">
      <alignment horizontal="center" vertical="center" wrapText="1"/>
    </xf>
    <xf numFmtId="0" fontId="22" fillId="24" borderId="30" xfId="40" applyFont="1" applyFill="1" applyBorder="1" applyAlignment="1">
      <alignment horizontal="center" vertical="center" wrapText="1"/>
    </xf>
    <xf numFmtId="0" fontId="2" fillId="0" borderId="0" xfId="39" applyFont="1" applyBorder="1"/>
    <xf numFmtId="0" fontId="22" fillId="0" borderId="0" xfId="40" applyFont="1" applyAlignment="1">
      <alignment vertical="center" wrapText="1"/>
    </xf>
    <xf numFmtId="0" fontId="2" fillId="0" borderId="0" xfId="39" applyFont="1" applyAlignment="1">
      <alignment horizontal="center" wrapText="1"/>
    </xf>
    <xf numFmtId="0" fontId="28" fillId="0" borderId="14" xfId="40" applyFont="1" applyBorder="1" applyAlignment="1">
      <alignment wrapText="1"/>
    </xf>
    <xf numFmtId="0" fontId="2" fillId="0" borderId="15" xfId="39" applyFont="1" applyFill="1" applyBorder="1" applyAlignment="1">
      <alignment wrapText="1"/>
    </xf>
    <xf numFmtId="0" fontId="2" fillId="0" borderId="16" xfId="39" applyFont="1" applyFill="1" applyBorder="1" applyAlignment="1">
      <alignment horizontal="center"/>
    </xf>
    <xf numFmtId="0" fontId="28" fillId="0" borderId="17" xfId="40" applyFont="1" applyBorder="1" applyAlignment="1">
      <alignment wrapText="1"/>
    </xf>
    <xf numFmtId="0" fontId="2" fillId="0" borderId="18" xfId="39" applyFont="1" applyFill="1" applyBorder="1" applyAlignment="1">
      <alignment wrapText="1"/>
    </xf>
    <xf numFmtId="0" fontId="2" fillId="0" borderId="19" xfId="39" applyFont="1" applyFill="1" applyBorder="1" applyAlignment="1">
      <alignment horizontal="center"/>
    </xf>
    <xf numFmtId="0" fontId="18" fillId="7" borderId="17" xfId="37" applyBorder="1" applyAlignment="1">
      <alignment vertical="center" wrapText="1"/>
    </xf>
    <xf numFmtId="0" fontId="18" fillId="7" borderId="18" xfId="37" applyBorder="1" applyAlignment="1">
      <alignment wrapText="1"/>
    </xf>
    <xf numFmtId="0" fontId="18" fillId="7" borderId="19" xfId="37" applyBorder="1" applyAlignment="1">
      <alignment horizontal="center"/>
    </xf>
    <xf numFmtId="0" fontId="18" fillId="7" borderId="19" xfId="37" applyBorder="1" applyAlignment="1">
      <alignment horizontal="center" vertical="center" wrapText="1"/>
    </xf>
    <xf numFmtId="0" fontId="2" fillId="0" borderId="18" xfId="39" applyFont="1" applyBorder="1" applyAlignment="1">
      <alignment wrapText="1"/>
    </xf>
    <xf numFmtId="0" fontId="22" fillId="0" borderId="17" xfId="40" applyFont="1" applyBorder="1" applyAlignment="1">
      <alignment horizontal="left" vertical="center" wrapText="1"/>
    </xf>
    <xf numFmtId="0" fontId="19" fillId="8" borderId="17" xfId="38" applyBorder="1" applyAlignment="1">
      <alignment wrapText="1"/>
    </xf>
    <xf numFmtId="0" fontId="19" fillId="8" borderId="18" xfId="38" applyBorder="1" applyAlignment="1">
      <alignment wrapText="1"/>
    </xf>
    <xf numFmtId="0" fontId="19" fillId="8" borderId="19" xfId="38" applyBorder="1" applyAlignment="1">
      <alignment horizontal="center" vertical="center" wrapText="1"/>
    </xf>
    <xf numFmtId="0" fontId="22" fillId="0" borderId="17" xfId="40" applyFont="1" applyBorder="1" applyAlignment="1">
      <alignment vertical="center" wrapText="1"/>
    </xf>
    <xf numFmtId="0" fontId="28" fillId="0" borderId="19" xfId="40" applyFont="1" applyFill="1" applyBorder="1" applyAlignment="1">
      <alignment horizontal="center" wrapText="1"/>
    </xf>
    <xf numFmtId="0" fontId="19" fillId="8" borderId="17" xfId="38" applyBorder="1"/>
    <xf numFmtId="0" fontId="19" fillId="8" borderId="19" xfId="38" applyBorder="1" applyAlignment="1">
      <alignment horizontal="center"/>
    </xf>
    <xf numFmtId="0" fontId="2" fillId="0" borderId="17" xfId="39" applyFont="1" applyBorder="1"/>
    <xf numFmtId="0" fontId="19" fillId="8" borderId="17" xfId="38" applyBorder="1" applyAlignment="1">
      <alignment vertical="center" wrapText="1"/>
    </xf>
    <xf numFmtId="0" fontId="19" fillId="8" borderId="28" xfId="38" applyBorder="1" applyAlignment="1">
      <alignment vertical="center" wrapText="1"/>
    </xf>
    <xf numFmtId="0" fontId="19" fillId="8" borderId="29" xfId="38" applyBorder="1" applyAlignment="1">
      <alignment wrapText="1"/>
    </xf>
    <xf numFmtId="0" fontId="19" fillId="8" borderId="30" xfId="38" applyBorder="1" applyAlignment="1">
      <alignment horizontal="center" vertical="center" wrapText="1"/>
    </xf>
    <xf numFmtId="0" fontId="2" fillId="0" borderId="0" xfId="39" applyFont="1" applyAlignment="1">
      <alignment wrapText="1"/>
    </xf>
    <xf numFmtId="0" fontId="2" fillId="0" borderId="0" xfId="0" applyFont="1"/>
    <xf numFmtId="14" fontId="2" fillId="4" borderId="13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wrapText="1"/>
    </xf>
    <xf numFmtId="0" fontId="2" fillId="4" borderId="13" xfId="0" applyFont="1" applyFill="1" applyBorder="1"/>
    <xf numFmtId="0" fontId="2" fillId="0" borderId="13" xfId="0" applyFont="1" applyBorder="1"/>
    <xf numFmtId="0" fontId="22" fillId="0" borderId="31" xfId="40" applyFont="1" applyBorder="1" applyAlignment="1">
      <alignment vertical="center" wrapText="1"/>
    </xf>
    <xf numFmtId="0" fontId="2" fillId="0" borderId="32" xfId="39" applyFont="1" applyFill="1" applyBorder="1" applyAlignment="1">
      <alignment horizontal="center" wrapText="1"/>
    </xf>
    <xf numFmtId="0" fontId="22" fillId="24" borderId="29" xfId="40" applyFont="1" applyFill="1" applyBorder="1" applyAlignment="1">
      <alignment horizontal="left" vertical="center" wrapText="1"/>
    </xf>
    <xf numFmtId="0" fontId="22" fillId="0" borderId="15" xfId="40" applyFont="1" applyBorder="1" applyAlignment="1">
      <alignment horizontal="left" vertical="center" wrapText="1"/>
    </xf>
    <xf numFmtId="0" fontId="2" fillId="0" borderId="33" xfId="39" quotePrefix="1" applyFont="1" applyBorder="1" applyAlignment="1">
      <alignment horizontal="left"/>
    </xf>
    <xf numFmtId="0" fontId="28" fillId="24" borderId="31" xfId="40" applyFont="1" applyFill="1" applyBorder="1" applyAlignment="1">
      <alignment horizontal="left" vertical="center" wrapText="1"/>
    </xf>
    <xf numFmtId="43" fontId="0" fillId="0" borderId="0" xfId="0" applyNumberFormat="1"/>
    <xf numFmtId="43" fontId="26" fillId="0" borderId="0" xfId="0" applyNumberFormat="1" applyFont="1" applyAlignment="1">
      <alignment horizontal="center"/>
    </xf>
    <xf numFmtId="43" fontId="5" fillId="22" borderId="13" xfId="0" applyNumberFormat="1" applyFont="1" applyFill="1" applyBorder="1" applyAlignment="1">
      <alignment horizontal="center" wrapText="1"/>
    </xf>
    <xf numFmtId="43" fontId="2" fillId="4" borderId="13" xfId="0" applyNumberFormat="1" applyFont="1" applyFill="1" applyBorder="1"/>
    <xf numFmtId="43" fontId="2" fillId="0" borderId="13" xfId="0" applyNumberFormat="1" applyFont="1" applyBorder="1"/>
    <xf numFmtId="0" fontId="5" fillId="3" borderId="0" xfId="1" applyFont="1" applyFill="1" applyBorder="1"/>
    <xf numFmtId="0" fontId="4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/>
    <xf numFmtId="0" fontId="2" fillId="2" borderId="0" xfId="1" applyFont="1" applyFill="1"/>
    <xf numFmtId="164" fontId="2" fillId="0" borderId="0" xfId="3" applyNumberFormat="1" applyFont="1" applyFill="1"/>
    <xf numFmtId="164" fontId="2" fillId="0" borderId="0" xfId="3" applyNumberFormat="1" applyFont="1"/>
    <xf numFmtId="0" fontId="2" fillId="0" borderId="0" xfId="1" applyFont="1" applyFill="1" applyBorder="1" applyAlignment="1">
      <alignment horizontal="right"/>
    </xf>
    <xf numFmtId="41" fontId="2" fillId="0" borderId="5" xfId="1" applyNumberFormat="1" applyFont="1" applyBorder="1"/>
    <xf numFmtId="10" fontId="2" fillId="2" borderId="7" xfId="1" applyNumberFormat="1" applyFont="1" applyFill="1" applyBorder="1"/>
    <xf numFmtId="9" fontId="2" fillId="0" borderId="0" xfId="4" applyFont="1" applyFill="1"/>
    <xf numFmtId="0" fontId="2" fillId="5" borderId="0" xfId="1" applyFont="1" applyFill="1" applyBorder="1"/>
    <xf numFmtId="164" fontId="2" fillId="0" borderId="0" xfId="1" applyNumberFormat="1" applyFont="1"/>
    <xf numFmtId="164" fontId="2" fillId="0" borderId="5" xfId="3" applyNumberFormat="1" applyFont="1" applyBorder="1"/>
    <xf numFmtId="0" fontId="2" fillId="3" borderId="0" xfId="1" applyFont="1" applyFill="1" applyBorder="1"/>
    <xf numFmtId="0" fontId="2" fillId="3" borderId="5" xfId="1" applyFont="1" applyFill="1" applyBorder="1"/>
    <xf numFmtId="0" fontId="2" fillId="0" borderId="5" xfId="1" applyFont="1" applyFill="1" applyBorder="1"/>
    <xf numFmtId="164" fontId="2" fillId="0" borderId="5" xfId="3" applyNumberFormat="1" applyFont="1" applyFill="1" applyBorder="1"/>
    <xf numFmtId="0" fontId="2" fillId="5" borderId="4" xfId="1" applyFont="1" applyFill="1" applyBorder="1"/>
    <xf numFmtId="164" fontId="2" fillId="0" borderId="5" xfId="1" applyNumberFormat="1" applyFont="1" applyFill="1" applyBorder="1"/>
    <xf numFmtId="165" fontId="2" fillId="0" borderId="0" xfId="4" applyNumberFormat="1" applyFont="1" applyBorder="1"/>
    <xf numFmtId="0" fontId="2" fillId="6" borderId="10" xfId="1" applyFont="1" applyFill="1" applyBorder="1"/>
    <xf numFmtId="0" fontId="5" fillId="3" borderId="0" xfId="1" applyFont="1" applyFill="1" applyBorder="1" applyAlignment="1"/>
    <xf numFmtId="0" fontId="2" fillId="0" borderId="0" xfId="1" applyFont="1" applyBorder="1" applyAlignment="1">
      <alignment horizontal="left"/>
    </xf>
    <xf numFmtId="0" fontId="4" fillId="0" borderId="0" xfId="1" applyBorder="1" applyAlignment="1">
      <alignment horizontal="left"/>
    </xf>
    <xf numFmtId="0" fontId="2" fillId="24" borderId="27" xfId="39" applyFont="1" applyFill="1" applyBorder="1" applyAlignment="1">
      <alignment horizontal="left" vertical="center" wrapText="1"/>
    </xf>
    <xf numFmtId="0" fontId="2" fillId="24" borderId="28" xfId="39" applyFont="1" applyFill="1" applyBorder="1" applyAlignment="1">
      <alignment horizontal="left" vertical="center" wrapText="1"/>
    </xf>
    <xf numFmtId="0" fontId="20" fillId="25" borderId="0" xfId="39" applyFont="1" applyFill="1" applyAlignment="1">
      <alignment horizontal="center"/>
    </xf>
    <xf numFmtId="0" fontId="20" fillId="23" borderId="0" xfId="39" applyFont="1" applyFill="1" applyAlignment="1">
      <alignment horizontal="center"/>
    </xf>
    <xf numFmtId="0" fontId="28" fillId="0" borderId="14" xfId="40" quotePrefix="1" applyFont="1" applyBorder="1" applyAlignment="1">
      <alignment horizontal="left" vertical="center" wrapText="1"/>
    </xf>
    <xf numFmtId="0" fontId="28" fillId="0" borderId="17" xfId="40" quotePrefix="1" applyFont="1" applyBorder="1" applyAlignment="1">
      <alignment horizontal="left" vertical="center" wrapText="1"/>
    </xf>
    <xf numFmtId="0" fontId="2" fillId="24" borderId="22" xfId="39" quotePrefix="1" applyFont="1" applyFill="1" applyBorder="1" applyAlignment="1">
      <alignment horizontal="left" vertical="center"/>
    </xf>
    <xf numFmtId="0" fontId="2" fillId="24" borderId="25" xfId="39" quotePrefix="1" applyFont="1" applyFill="1" applyBorder="1" applyAlignment="1">
      <alignment horizontal="left" vertical="center"/>
    </xf>
    <xf numFmtId="0" fontId="2" fillId="0" borderId="22" xfId="39" applyFont="1" applyBorder="1" applyAlignment="1">
      <alignment horizontal="left" vertical="center"/>
    </xf>
    <xf numFmtId="0" fontId="2" fillId="0" borderId="26" xfId="39" applyFont="1" applyBorder="1" applyAlignment="1">
      <alignment horizontal="left" vertical="center"/>
    </xf>
    <xf numFmtId="0" fontId="1" fillId="0" borderId="4" xfId="0" applyFont="1" applyFill="1" applyBorder="1"/>
    <xf numFmtId="0" fontId="1" fillId="0" borderId="0" xfId="1" applyFont="1" applyFill="1" applyBorder="1"/>
  </cellXfs>
  <cellStyles count="54">
    <cellStyle name="20% - Accent1 2" xfId="41"/>
    <cellStyle name="20% - Accent2 2" xfId="42"/>
    <cellStyle name="20% - Accent3 2" xfId="43"/>
    <cellStyle name="20% - Accent4 2" xfId="44"/>
    <cellStyle name="20% - Accent5 2" xfId="45"/>
    <cellStyle name="20% - Accent6 2" xfId="46"/>
    <cellStyle name="40% - Accent1 2" xfId="47"/>
    <cellStyle name="40% - Accent2 2" xfId="48"/>
    <cellStyle name="40% - Accent3 2" xfId="49"/>
    <cellStyle name="40% - Accent4 2" xfId="50"/>
    <cellStyle name="40% - Accent5 2" xfId="51"/>
    <cellStyle name="40% - Accent6 2" xfId="52"/>
    <cellStyle name="Bad" xfId="37" builtinId="27"/>
    <cellStyle name="Comma 2" xfId="6"/>
    <cellStyle name="Comma 2 2" xfId="7"/>
    <cellStyle name="Comma 2 3" xfId="8"/>
    <cellStyle name="Comma 2 4" xfId="9"/>
    <cellStyle name="Comma 2 5" xfId="10"/>
    <cellStyle name="Comma 2 6" xfId="3"/>
    <cellStyle name="Comma 3" xfId="11"/>
    <cellStyle name="Comma 4" xfId="12"/>
    <cellStyle name="Currency 2" xfId="13"/>
    <cellStyle name="Currency 3" xfId="14"/>
    <cellStyle name="Currency 4" xfId="15"/>
    <cellStyle name="Currency 5" xfId="16"/>
    <cellStyle name="Neutral" xfId="38" builtinId="28"/>
    <cellStyle name="Normal" xfId="0" builtinId="0"/>
    <cellStyle name="Normal 2" xfId="2"/>
    <cellStyle name="Normal 2 2" xfId="17"/>
    <cellStyle name="Normal 2 3" xfId="18"/>
    <cellStyle name="Normal 2 4" xfId="19"/>
    <cellStyle name="Normal 2 5" xfId="20"/>
    <cellStyle name="Normal 2 6" xfId="1"/>
    <cellStyle name="Normal 2 7" xfId="40"/>
    <cellStyle name="Normal 3" xfId="21"/>
    <cellStyle name="Normal 4" xfId="22"/>
    <cellStyle name="Normal 5" xfId="23"/>
    <cellStyle name="Normal 6" xfId="24"/>
    <cellStyle name="Normal 6 2" xfId="25"/>
    <cellStyle name="Normal 6 3" xfId="26"/>
    <cellStyle name="Normal 6 4" xfId="5"/>
    <cellStyle name="Normal 7" xfId="27"/>
    <cellStyle name="Normal 8" xfId="39"/>
    <cellStyle name="Note 2" xfId="53"/>
    <cellStyle name="Percent 2" xfId="28"/>
    <cellStyle name="Percent 3" xfId="29"/>
    <cellStyle name="Percent 4" xfId="30"/>
    <cellStyle name="Percent 5" xfId="31"/>
    <cellStyle name="Percent 5 2" xfId="32"/>
    <cellStyle name="Percent 5 3" xfId="33"/>
    <cellStyle name="Percent 5 4" xfId="34"/>
    <cellStyle name="Percent 5 5" xfId="35"/>
    <cellStyle name="Percent 5 6" xfId="4"/>
    <cellStyle name="Percent 6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1:O62"/>
  <sheetViews>
    <sheetView tabSelected="1" zoomScaleNormal="100" workbookViewId="0">
      <selection activeCell="E19" sqref="E19"/>
    </sheetView>
  </sheetViews>
  <sheetFormatPr defaultRowHeight="15.75"/>
  <cols>
    <col min="1" max="1" width="2.5" customWidth="1"/>
    <col min="2" max="2" width="20.375" customWidth="1"/>
    <col min="3" max="3" width="21.625" customWidth="1"/>
    <col min="7" max="7" width="23.5" customWidth="1"/>
    <col min="11" max="11" width="7" customWidth="1"/>
    <col min="12" max="12" width="12.125" customWidth="1"/>
  </cols>
  <sheetData>
    <row r="1" spans="2:9" ht="18.75">
      <c r="B1" s="53" t="s">
        <v>0</v>
      </c>
      <c r="C1" s="66" t="s">
        <v>1</v>
      </c>
      <c r="D1" s="1"/>
      <c r="E1" s="55"/>
      <c r="F1" s="1"/>
      <c r="G1" s="1"/>
      <c r="H1" s="1"/>
      <c r="I1" s="1"/>
    </row>
    <row r="2" spans="2:9" ht="18.75">
      <c r="B2" s="52" t="s">
        <v>2</v>
      </c>
      <c r="C2" s="65" t="s">
        <v>3</v>
      </c>
    </row>
    <row r="3" spans="2:9" ht="18.75">
      <c r="B3" s="53" t="s">
        <v>4</v>
      </c>
      <c r="C3" s="66" t="s">
        <v>1</v>
      </c>
      <c r="D3" s="1"/>
      <c r="E3" s="55"/>
      <c r="F3" s="1"/>
      <c r="G3" s="1"/>
      <c r="H3" s="1"/>
      <c r="I3" s="1"/>
    </row>
    <row r="4" spans="2:9" ht="18.75">
      <c r="B4" s="53" t="s">
        <v>5</v>
      </c>
      <c r="C4" s="67">
        <v>30000</v>
      </c>
      <c r="D4" s="1"/>
      <c r="E4" s="55"/>
      <c r="F4" s="1"/>
      <c r="G4" s="1"/>
      <c r="H4" s="1"/>
      <c r="I4" s="1"/>
    </row>
    <row r="5" spans="2:9" ht="16.5" thickBot="1">
      <c r="B5" s="146"/>
      <c r="C5" s="2"/>
      <c r="D5" s="2"/>
      <c r="E5" s="2"/>
      <c r="F5" s="1"/>
      <c r="G5" s="1"/>
      <c r="H5" s="1"/>
      <c r="I5" s="1"/>
    </row>
    <row r="6" spans="2:9">
      <c r="B6" s="3"/>
      <c r="C6" s="4"/>
      <c r="D6" s="4"/>
      <c r="E6" s="5" t="s">
        <v>136</v>
      </c>
      <c r="F6" s="1"/>
      <c r="G6" s="145"/>
      <c r="H6" s="72"/>
      <c r="I6" s="145"/>
    </row>
    <row r="7" spans="2:9">
      <c r="B7" s="6"/>
      <c r="C7" s="7"/>
      <c r="D7" s="7"/>
      <c r="E7" s="56">
        <v>44440</v>
      </c>
      <c r="F7" s="1"/>
      <c r="G7" s="147"/>
      <c r="H7" s="8" t="s">
        <v>6</v>
      </c>
      <c r="I7" s="8" t="s">
        <v>7</v>
      </c>
    </row>
    <row r="8" spans="2:9">
      <c r="B8" s="9"/>
      <c r="C8" s="10"/>
      <c r="D8" s="10"/>
      <c r="E8" s="57">
        <v>44742</v>
      </c>
      <c r="F8" s="1"/>
      <c r="G8" s="11" t="s">
        <v>8</v>
      </c>
      <c r="H8" s="12">
        <v>44197</v>
      </c>
      <c r="I8" s="13" t="s">
        <v>137</v>
      </c>
    </row>
    <row r="9" spans="2:9">
      <c r="B9" s="14" t="s">
        <v>9</v>
      </c>
      <c r="C9" s="166" t="s">
        <v>10</v>
      </c>
      <c r="D9" s="166"/>
      <c r="E9" s="58"/>
      <c r="F9" s="1"/>
      <c r="G9" s="7" t="str">
        <f>B9</f>
        <v>A. Senior/Key Personnel</v>
      </c>
      <c r="H9" s="15"/>
      <c r="I9" s="16"/>
    </row>
    <row r="10" spans="2:9" ht="18">
      <c r="B10" s="179" t="s">
        <v>1</v>
      </c>
      <c r="C10" s="167" t="s">
        <v>11</v>
      </c>
      <c r="D10" s="168"/>
      <c r="E10" s="17">
        <f>I10*I15</f>
        <v>7657.5</v>
      </c>
      <c r="F10" s="1"/>
      <c r="G10" s="148" t="str">
        <f>B10</f>
        <v>Name</v>
      </c>
      <c r="H10" s="149">
        <v>90000</v>
      </c>
      <c r="I10" s="150">
        <f>H10/12*3+H10*1.03/12*7</f>
        <v>76575</v>
      </c>
    </row>
    <row r="11" spans="2:9">
      <c r="B11" s="18"/>
      <c r="C11" s="2"/>
      <c r="D11" s="151" t="s">
        <v>12</v>
      </c>
      <c r="E11" s="152">
        <f>SUM(E10:E10)</f>
        <v>7657.5</v>
      </c>
      <c r="F11" s="1"/>
      <c r="G11" s="148" t="str">
        <f>B15</f>
        <v>Staff Name 1</v>
      </c>
      <c r="H11" s="149">
        <v>75000</v>
      </c>
      <c r="I11" s="150">
        <f>H11/12*3+H11*1.03/12*7</f>
        <v>63812.5</v>
      </c>
    </row>
    <row r="12" spans="2:9" ht="16.5" customHeight="1">
      <c r="B12" s="19"/>
      <c r="C12" s="2"/>
      <c r="D12" s="151" t="s">
        <v>13</v>
      </c>
      <c r="E12" s="152">
        <f>E11*$H$19</f>
        <v>2641.8374999999996</v>
      </c>
      <c r="F12" s="1"/>
      <c r="G12" s="148" t="str">
        <f>B16</f>
        <v>Staff Name 2</v>
      </c>
      <c r="H12" s="149">
        <v>40000</v>
      </c>
      <c r="I12" s="150">
        <f>H12/12*3+H12*1.03/12*7</f>
        <v>34033.333333333336</v>
      </c>
    </row>
    <row r="13" spans="2:9">
      <c r="B13" s="19"/>
      <c r="C13" s="2"/>
      <c r="D13" s="20" t="s">
        <v>14</v>
      </c>
      <c r="E13" s="21">
        <f>SUM(E11:E12)</f>
        <v>10299.3375</v>
      </c>
      <c r="F13" s="1"/>
    </row>
    <row r="14" spans="2:9" ht="15.75" customHeight="1">
      <c r="B14" s="14" t="s">
        <v>15</v>
      </c>
      <c r="C14" s="144" t="s">
        <v>10</v>
      </c>
      <c r="D14" s="144"/>
      <c r="E14" s="22"/>
      <c r="F14" s="1"/>
      <c r="G14" s="11" t="s">
        <v>16</v>
      </c>
      <c r="H14" s="153"/>
      <c r="I14" s="13" t="s">
        <v>136</v>
      </c>
    </row>
    <row r="15" spans="2:9" ht="14.25" customHeight="1">
      <c r="B15" s="69" t="s">
        <v>17</v>
      </c>
      <c r="C15" s="50" t="s">
        <v>18</v>
      </c>
      <c r="D15" s="68"/>
      <c r="E15" s="59">
        <f>I11*I16</f>
        <v>6381.25</v>
      </c>
      <c r="F15" s="1"/>
      <c r="G15" s="148" t="str">
        <f>B10</f>
        <v>Name</v>
      </c>
      <c r="H15" s="148"/>
      <c r="I15" s="154">
        <v>0.1</v>
      </c>
    </row>
    <row r="16" spans="2:9" ht="18">
      <c r="B16" s="179" t="s">
        <v>135</v>
      </c>
      <c r="C16" s="50" t="s">
        <v>19</v>
      </c>
      <c r="D16" s="23"/>
      <c r="E16" s="60">
        <f>I12*I17</f>
        <v>1701.666666666667</v>
      </c>
      <c r="F16" s="1"/>
      <c r="G16" s="148" t="str">
        <f>$B$15</f>
        <v>Staff Name 1</v>
      </c>
      <c r="H16" s="51"/>
      <c r="I16" s="154">
        <v>0.1</v>
      </c>
    </row>
    <row r="17" spans="2:15">
      <c r="B17" s="54"/>
      <c r="C17" s="151"/>
      <c r="D17" s="151" t="s">
        <v>12</v>
      </c>
      <c r="E17" s="152">
        <f>SUM(E15:E16)</f>
        <v>8082.916666666667</v>
      </c>
      <c r="F17" s="1"/>
      <c r="G17" s="148" t="str">
        <f>B16</f>
        <v>Staff Name 2</v>
      </c>
      <c r="H17" s="148"/>
      <c r="I17" s="154">
        <v>0.05</v>
      </c>
    </row>
    <row r="18" spans="2:15">
      <c r="B18" s="54"/>
      <c r="C18" s="151"/>
      <c r="D18" s="151" t="s">
        <v>13</v>
      </c>
      <c r="E18" s="152">
        <f>E17*$H$19</f>
        <v>2788.6062499999998</v>
      </c>
      <c r="F18" s="1"/>
    </row>
    <row r="19" spans="2:15">
      <c r="B19" s="54"/>
      <c r="C19" s="151"/>
      <c r="D19" s="24" t="s">
        <v>20</v>
      </c>
      <c r="E19" s="21">
        <f>E17+E18</f>
        <v>10871.522916666667</v>
      </c>
      <c r="F19" s="1"/>
      <c r="G19" s="11" t="s">
        <v>21</v>
      </c>
      <c r="H19" s="153">
        <v>0.34499999999999997</v>
      </c>
      <c r="I19" s="13" t="s">
        <v>136</v>
      </c>
    </row>
    <row r="20" spans="2:15">
      <c r="B20" s="26" t="s">
        <v>22</v>
      </c>
      <c r="C20" s="155"/>
      <c r="D20" s="155"/>
      <c r="E20" s="27">
        <f>E13+E19</f>
        <v>21170.860416666666</v>
      </c>
      <c r="F20" s="1"/>
      <c r="G20" s="148" t="str">
        <f>B10</f>
        <v>Name</v>
      </c>
      <c r="H20" s="148"/>
      <c r="I20" s="156">
        <f>E10*$H$19</f>
        <v>2641.8374999999996</v>
      </c>
    </row>
    <row r="21" spans="2:15">
      <c r="B21" s="14" t="s">
        <v>23</v>
      </c>
      <c r="C21" s="144"/>
      <c r="D21" s="144"/>
      <c r="E21" s="28"/>
      <c r="F21" s="1"/>
      <c r="G21" s="148" t="str">
        <f>$B$15</f>
        <v>Staff Name 1</v>
      </c>
      <c r="H21" s="51"/>
      <c r="I21" s="156">
        <f>E15*$H$19</f>
        <v>2201.53125</v>
      </c>
    </row>
    <row r="22" spans="2:15" s="25" customFormat="1" ht="18">
      <c r="B22" s="54" t="s">
        <v>24</v>
      </c>
      <c r="C22" s="146"/>
      <c r="D22" s="146"/>
      <c r="E22" s="29">
        <v>0</v>
      </c>
      <c r="F22" s="147"/>
      <c r="G22" s="148" t="str">
        <f>B16</f>
        <v>Staff Name 2</v>
      </c>
      <c r="H22" s="148"/>
      <c r="I22" s="156">
        <f>E16*$H$19</f>
        <v>587.07500000000005</v>
      </c>
      <c r="K22"/>
      <c r="L22"/>
      <c r="M22"/>
      <c r="N22"/>
      <c r="O22"/>
    </row>
    <row r="23" spans="2:15">
      <c r="B23" s="54"/>
      <c r="C23" s="146"/>
      <c r="D23" s="30" t="s">
        <v>25</v>
      </c>
      <c r="E23" s="157">
        <f>SUM(E22)</f>
        <v>0</v>
      </c>
      <c r="F23" s="1"/>
      <c r="G23" s="1"/>
      <c r="H23" s="1"/>
      <c r="I23" s="1"/>
    </row>
    <row r="24" spans="2:15">
      <c r="B24" s="14" t="s">
        <v>26</v>
      </c>
      <c r="C24" s="158"/>
      <c r="D24" s="158"/>
      <c r="E24" s="159"/>
      <c r="F24" s="1"/>
      <c r="H24" s="33"/>
      <c r="I24" s="33"/>
    </row>
    <row r="25" spans="2:15">
      <c r="B25" s="31" t="s">
        <v>27</v>
      </c>
      <c r="C25" s="68"/>
      <c r="D25" s="68"/>
      <c r="E25" s="160"/>
      <c r="F25" s="1"/>
      <c r="H25" s="36"/>
      <c r="I25" s="37"/>
    </row>
    <row r="26" spans="2:15" ht="18">
      <c r="B26" s="54" t="s">
        <v>28</v>
      </c>
      <c r="C26" s="32"/>
      <c r="D26" s="32"/>
      <c r="E26" s="61">
        <v>2000</v>
      </c>
      <c r="F26" s="1"/>
      <c r="H26" s="36"/>
      <c r="I26" s="37"/>
    </row>
    <row r="27" spans="2:15">
      <c r="B27" s="54"/>
      <c r="C27" s="146"/>
      <c r="D27" s="30" t="s">
        <v>29</v>
      </c>
      <c r="E27" s="41">
        <f t="shared" ref="E27" si="0">SUM(E26:E26)</f>
        <v>2000</v>
      </c>
      <c r="F27" s="1"/>
      <c r="H27" s="36"/>
      <c r="I27" s="37"/>
    </row>
    <row r="28" spans="2:15">
      <c r="B28" s="31" t="s">
        <v>30</v>
      </c>
      <c r="C28" s="146"/>
      <c r="D28" s="146"/>
      <c r="E28" s="157"/>
      <c r="F28" s="1"/>
      <c r="H28" s="36"/>
      <c r="I28" s="37"/>
    </row>
    <row r="29" spans="2:15" ht="18">
      <c r="B29" s="54" t="s">
        <v>24</v>
      </c>
      <c r="C29" s="146"/>
      <c r="D29" s="146"/>
      <c r="E29" s="29">
        <v>0</v>
      </c>
      <c r="F29" s="1"/>
      <c r="H29" s="36"/>
      <c r="I29" s="37"/>
    </row>
    <row r="30" spans="2:15">
      <c r="B30" s="54"/>
      <c r="C30" s="146"/>
      <c r="D30" s="30" t="s">
        <v>31</v>
      </c>
      <c r="E30" s="157">
        <f>E29</f>
        <v>0</v>
      </c>
      <c r="F30" s="1"/>
      <c r="H30" s="39"/>
      <c r="I30" s="39"/>
    </row>
    <row r="31" spans="2:15">
      <c r="B31" s="26" t="s">
        <v>32</v>
      </c>
      <c r="C31" s="155"/>
      <c r="D31" s="34"/>
      <c r="E31" s="35">
        <f>E27+E30</f>
        <v>2000</v>
      </c>
      <c r="F31" s="1"/>
    </row>
    <row r="32" spans="2:15">
      <c r="B32" s="14" t="s">
        <v>33</v>
      </c>
      <c r="C32" s="144"/>
      <c r="D32" s="144"/>
      <c r="E32" s="28"/>
      <c r="F32" s="147"/>
    </row>
    <row r="33" spans="2:11" ht="18">
      <c r="B33" s="54" t="s">
        <v>24</v>
      </c>
      <c r="C33" s="146"/>
      <c r="D33" s="146"/>
      <c r="E33" s="29">
        <v>0</v>
      </c>
      <c r="F33" s="1"/>
    </row>
    <row r="34" spans="2:11">
      <c r="B34" s="54"/>
      <c r="C34" s="146"/>
      <c r="D34" s="30" t="s">
        <v>34</v>
      </c>
      <c r="E34" s="157">
        <f>SUM(E33)</f>
        <v>0</v>
      </c>
      <c r="F34" s="1"/>
    </row>
    <row r="35" spans="2:11">
      <c r="B35" s="14" t="s">
        <v>35</v>
      </c>
      <c r="C35" s="158"/>
      <c r="D35" s="158"/>
      <c r="E35" s="28"/>
      <c r="F35" s="1"/>
      <c r="J35" s="38"/>
      <c r="K35" s="38"/>
    </row>
    <row r="36" spans="2:11">
      <c r="B36" s="31" t="s">
        <v>36</v>
      </c>
      <c r="C36" s="68"/>
      <c r="D36" s="68"/>
      <c r="E36" s="161">
        <v>0</v>
      </c>
      <c r="F36" s="1"/>
      <c r="J36" s="38"/>
      <c r="K36" s="38"/>
    </row>
    <row r="37" spans="2:11">
      <c r="B37" s="31" t="s">
        <v>37</v>
      </c>
      <c r="C37" s="68"/>
      <c r="D37" s="68"/>
      <c r="E37" s="161">
        <v>0</v>
      </c>
      <c r="F37" s="1"/>
      <c r="J37" s="38"/>
      <c r="K37" s="38"/>
    </row>
    <row r="38" spans="2:11">
      <c r="B38" s="31" t="s">
        <v>38</v>
      </c>
      <c r="C38" s="68"/>
      <c r="D38" s="68"/>
      <c r="E38" s="161">
        <v>0</v>
      </c>
      <c r="F38" s="1"/>
      <c r="J38" s="38"/>
      <c r="K38" s="38"/>
    </row>
    <row r="39" spans="2:11">
      <c r="B39" s="31" t="s">
        <v>39</v>
      </c>
      <c r="C39" s="68"/>
      <c r="D39" s="68"/>
      <c r="E39" s="161">
        <v>0</v>
      </c>
      <c r="F39" s="1"/>
    </row>
    <row r="40" spans="2:11">
      <c r="B40" s="31" t="s">
        <v>40</v>
      </c>
      <c r="C40" s="68"/>
      <c r="D40" s="68"/>
      <c r="E40" s="161">
        <v>0</v>
      </c>
      <c r="F40" s="1"/>
    </row>
    <row r="41" spans="2:11">
      <c r="B41" s="31" t="s">
        <v>41</v>
      </c>
      <c r="C41" s="68"/>
      <c r="D41" s="68"/>
      <c r="E41" s="161">
        <v>0</v>
      </c>
      <c r="F41" s="1"/>
    </row>
    <row r="42" spans="2:11">
      <c r="B42" s="31" t="s">
        <v>42</v>
      </c>
      <c r="C42" s="180" t="s">
        <v>138</v>
      </c>
      <c r="D42" s="68"/>
      <c r="E42" s="161">
        <f>50*30</f>
        <v>1500</v>
      </c>
      <c r="F42" s="1"/>
    </row>
    <row r="43" spans="2:11">
      <c r="B43" s="31" t="s">
        <v>43</v>
      </c>
      <c r="C43" s="68" t="s">
        <v>44</v>
      </c>
      <c r="D43" s="68"/>
      <c r="E43" s="161">
        <v>5000</v>
      </c>
      <c r="F43" s="1"/>
    </row>
    <row r="44" spans="2:11">
      <c r="B44" s="31" t="s">
        <v>45</v>
      </c>
      <c r="C44" s="68"/>
      <c r="D44" s="68"/>
      <c r="E44" s="161">
        <v>329</v>
      </c>
      <c r="F44" s="1"/>
    </row>
    <row r="45" spans="2:11">
      <c r="B45" s="162"/>
      <c r="C45" s="155"/>
      <c r="D45" s="34" t="s">
        <v>46</v>
      </c>
      <c r="E45" s="35">
        <f>SUM(E36:E44)</f>
        <v>6829</v>
      </c>
      <c r="F45" s="1"/>
    </row>
    <row r="46" spans="2:11">
      <c r="B46" s="40"/>
      <c r="C46" s="146"/>
      <c r="D46" s="146"/>
      <c r="E46" s="41"/>
      <c r="F46" s="1"/>
    </row>
    <row r="47" spans="2:11">
      <c r="B47" s="14" t="s">
        <v>47</v>
      </c>
      <c r="C47" s="158"/>
      <c r="D47" s="158"/>
      <c r="E47" s="62">
        <f>ROUND(E20+E23+E31+E34+E45,)</f>
        <v>30000</v>
      </c>
      <c r="F47" s="1"/>
    </row>
    <row r="48" spans="2:11">
      <c r="B48" s="54" t="s">
        <v>48</v>
      </c>
      <c r="C48" s="68"/>
      <c r="D48" s="68"/>
      <c r="E48" s="163">
        <f>ROUND(E47-0,)</f>
        <v>30000</v>
      </c>
      <c r="F48" s="1"/>
    </row>
    <row r="49" spans="2:6">
      <c r="B49" s="14" t="s">
        <v>49</v>
      </c>
      <c r="C49" s="158"/>
      <c r="D49" s="158"/>
      <c r="E49" s="62">
        <f>E47</f>
        <v>30000</v>
      </c>
      <c r="F49" s="1"/>
    </row>
    <row r="50" spans="2:6">
      <c r="B50" s="40" t="s">
        <v>50</v>
      </c>
      <c r="C50" s="146"/>
      <c r="D50" s="164">
        <v>0.69499999999999995</v>
      </c>
      <c r="E50" s="63">
        <f>ROUNDUP(E49*$D$50,)</f>
        <v>20850</v>
      </c>
      <c r="F50" s="1"/>
    </row>
    <row r="51" spans="2:6" ht="16.5" thickBot="1">
      <c r="B51" s="42" t="s">
        <v>51</v>
      </c>
      <c r="C51" s="165"/>
      <c r="D51" s="165"/>
      <c r="E51" s="64">
        <f>ROUND(SUM(E47,E50),)</f>
        <v>50850</v>
      </c>
      <c r="F51" s="1"/>
    </row>
    <row r="52" spans="2:6">
      <c r="F52" s="1"/>
    </row>
    <row r="53" spans="2:6">
      <c r="C53" s="70" t="s">
        <v>52</v>
      </c>
      <c r="D53" s="70"/>
      <c r="E53" s="71">
        <f>C4-E49</f>
        <v>0</v>
      </c>
      <c r="F53" s="1"/>
    </row>
    <row r="54" spans="2:6">
      <c r="C54" s="47"/>
      <c r="D54" s="44"/>
      <c r="E54" s="46"/>
      <c r="F54" s="1"/>
    </row>
    <row r="55" spans="2:6">
      <c r="C55" s="47"/>
      <c r="D55" s="46"/>
      <c r="E55" s="45"/>
      <c r="F55" s="1"/>
    </row>
    <row r="56" spans="2:6">
      <c r="C56" s="47"/>
      <c r="D56" s="46"/>
      <c r="E56" s="45"/>
      <c r="F56" s="43"/>
    </row>
    <row r="57" spans="2:6">
      <c r="C57" s="47"/>
      <c r="D57" s="46"/>
      <c r="E57" s="45"/>
      <c r="F57" s="48"/>
    </row>
    <row r="58" spans="2:6">
      <c r="C58" s="47"/>
      <c r="D58" s="47"/>
      <c r="E58" s="47"/>
      <c r="F58" s="48"/>
    </row>
    <row r="59" spans="2:6">
      <c r="C59" s="49"/>
      <c r="D59" s="49"/>
      <c r="E59" s="49"/>
      <c r="F59" s="49"/>
    </row>
    <row r="60" spans="2:6">
      <c r="F60" s="49"/>
    </row>
    <row r="61" spans="2:6">
      <c r="F61" s="49"/>
    </row>
    <row r="62" spans="2:6">
      <c r="F62" s="49"/>
    </row>
  </sheetData>
  <mergeCells count="2">
    <mergeCell ref="C9:D9"/>
    <mergeCell ref="C10:D10"/>
  </mergeCells>
  <pageMargins left="0.7" right="0.7" top="0.75" bottom="0.75" header="0.3" footer="0.3"/>
  <pageSetup orientation="portrait" horizontalDpi="90" verticalDpi="9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B1" workbookViewId="0">
      <selection activeCell="E22" sqref="E22"/>
    </sheetView>
  </sheetViews>
  <sheetFormatPr defaultRowHeight="15.75"/>
  <cols>
    <col min="1" max="1" width="11.875" customWidth="1"/>
    <col min="2" max="2" width="12.125" style="139" customWidth="1"/>
    <col min="3" max="3" width="17.75" customWidth="1"/>
    <col min="4" max="4" width="32.875" customWidth="1"/>
    <col min="6" max="6" width="23.625" customWidth="1"/>
    <col min="7" max="7" width="21.625" customWidth="1"/>
    <col min="8" max="11" width="13.625" customWidth="1"/>
  </cols>
  <sheetData>
    <row r="1" spans="1:12">
      <c r="A1" s="73" t="s">
        <v>53</v>
      </c>
      <c r="G1" s="77" t="s">
        <v>54</v>
      </c>
    </row>
    <row r="2" spans="1:12">
      <c r="A2" s="74" t="s">
        <v>55</v>
      </c>
      <c r="G2" s="77" t="s">
        <v>56</v>
      </c>
    </row>
    <row r="3" spans="1:12">
      <c r="A3" s="74" t="s">
        <v>57</v>
      </c>
      <c r="B3" s="140"/>
      <c r="C3" s="75"/>
      <c r="D3" s="75"/>
      <c r="E3" s="75"/>
      <c r="F3" s="75"/>
      <c r="G3" s="74" t="s">
        <v>58</v>
      </c>
      <c r="H3" s="75"/>
      <c r="I3" s="75"/>
      <c r="J3" s="75"/>
      <c r="K3" s="75"/>
      <c r="L3" s="75"/>
    </row>
    <row r="4" spans="1:12">
      <c r="A4" s="74" t="s">
        <v>59</v>
      </c>
      <c r="B4" s="140"/>
      <c r="C4" s="75"/>
      <c r="D4" s="75"/>
      <c r="E4" s="75"/>
      <c r="F4" s="75"/>
      <c r="G4" s="74" t="s">
        <v>60</v>
      </c>
      <c r="H4" s="75"/>
      <c r="I4" s="75"/>
      <c r="J4" s="75"/>
      <c r="K4" s="75"/>
      <c r="L4" s="75"/>
    </row>
    <row r="5" spans="1:12">
      <c r="A5" s="74"/>
      <c r="B5" s="140"/>
      <c r="C5" s="75"/>
      <c r="D5" s="75"/>
      <c r="E5" s="75"/>
      <c r="F5" s="75"/>
      <c r="G5" s="74" t="s">
        <v>61</v>
      </c>
      <c r="H5" s="75"/>
      <c r="I5" s="75"/>
      <c r="J5" s="75"/>
      <c r="K5" s="75"/>
      <c r="L5" s="75"/>
    </row>
    <row r="7" spans="1:12" s="127" customFormat="1" ht="45">
      <c r="A7" s="76" t="s">
        <v>62</v>
      </c>
      <c r="B7" s="141" t="s">
        <v>63</v>
      </c>
      <c r="C7" s="76" t="s">
        <v>64</v>
      </c>
      <c r="D7" s="76" t="s">
        <v>65</v>
      </c>
      <c r="E7" s="76" t="s">
        <v>66</v>
      </c>
      <c r="F7" s="76" t="s">
        <v>67</v>
      </c>
      <c r="G7" s="76" t="s">
        <v>68</v>
      </c>
      <c r="H7" s="76" t="s">
        <v>69</v>
      </c>
      <c r="I7" s="76" t="s">
        <v>70</v>
      </c>
      <c r="J7" s="76" t="s">
        <v>71</v>
      </c>
      <c r="K7" s="76" t="s">
        <v>72</v>
      </c>
    </row>
    <row r="8" spans="1:12" s="127" customFormat="1" ht="30">
      <c r="A8" s="128">
        <v>43074</v>
      </c>
      <c r="B8" s="142">
        <v>50</v>
      </c>
      <c r="C8" s="129" t="s">
        <v>73</v>
      </c>
      <c r="D8" s="130" t="s">
        <v>74</v>
      </c>
      <c r="E8" s="129">
        <v>63103</v>
      </c>
      <c r="F8" s="129" t="s">
        <v>75</v>
      </c>
      <c r="G8" s="129" t="s">
        <v>54</v>
      </c>
      <c r="H8" s="129" t="s">
        <v>76</v>
      </c>
      <c r="I8" s="129" t="s">
        <v>77</v>
      </c>
      <c r="J8" s="131"/>
      <c r="K8" s="131" t="s">
        <v>78</v>
      </c>
    </row>
    <row r="9" spans="1:12" s="127" customFormat="1" ht="15">
      <c r="A9" s="132"/>
      <c r="B9" s="143"/>
      <c r="C9" s="132"/>
      <c r="D9" s="132"/>
      <c r="E9" s="132"/>
      <c r="F9" s="132"/>
      <c r="G9" s="132"/>
      <c r="H9" s="132"/>
      <c r="I9" s="132"/>
      <c r="J9" s="132"/>
      <c r="K9" s="132"/>
    </row>
    <row r="10" spans="1:12" s="127" customFormat="1" ht="15">
      <c r="A10" s="132"/>
      <c r="B10" s="143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12" s="127" customFormat="1" ht="15">
      <c r="A11" s="132"/>
      <c r="B11" s="143"/>
      <c r="C11" s="132"/>
      <c r="D11" s="132"/>
      <c r="E11" s="132"/>
      <c r="F11" s="132"/>
      <c r="G11" s="132"/>
      <c r="H11" s="132"/>
      <c r="I11" s="132"/>
      <c r="J11" s="132"/>
      <c r="K11" s="132"/>
    </row>
    <row r="12" spans="1:12" s="127" customFormat="1" ht="15">
      <c r="A12" s="132"/>
      <c r="B12" s="143"/>
      <c r="C12" s="132"/>
      <c r="D12" s="132"/>
      <c r="E12" s="132"/>
      <c r="F12" s="132"/>
      <c r="G12" s="132"/>
      <c r="H12" s="132"/>
      <c r="I12" s="132"/>
      <c r="J12" s="132"/>
      <c r="K12" s="132"/>
    </row>
    <row r="13" spans="1:12" s="127" customFormat="1" ht="15">
      <c r="A13" s="132"/>
      <c r="B13" s="143"/>
      <c r="C13" s="132"/>
      <c r="D13" s="132"/>
      <c r="E13" s="132"/>
      <c r="F13" s="132"/>
      <c r="G13" s="132"/>
      <c r="H13" s="132"/>
      <c r="I13" s="132"/>
      <c r="J13" s="132"/>
      <c r="K13" s="132"/>
    </row>
    <row r="14" spans="1:12" s="127" customFormat="1" ht="15">
      <c r="A14" s="132"/>
      <c r="B14" s="143"/>
      <c r="C14" s="132"/>
      <c r="D14" s="132"/>
      <c r="E14" s="132"/>
      <c r="F14" s="132"/>
      <c r="G14" s="132"/>
      <c r="H14" s="132"/>
      <c r="I14" s="132"/>
      <c r="J14" s="132"/>
      <c r="K14" s="132"/>
    </row>
    <row r="15" spans="1:12" s="127" customFormat="1" ht="15">
      <c r="A15" s="132"/>
      <c r="B15" s="143"/>
      <c r="C15" s="132"/>
      <c r="D15" s="132"/>
      <c r="E15" s="132"/>
      <c r="F15" s="132"/>
      <c r="G15" s="132"/>
      <c r="H15" s="132"/>
      <c r="I15" s="132"/>
      <c r="J15" s="132"/>
      <c r="K15" s="132"/>
    </row>
    <row r="16" spans="1:12" s="127" customFormat="1" ht="15">
      <c r="A16" s="132"/>
      <c r="B16" s="143"/>
      <c r="C16" s="132"/>
      <c r="D16" s="132"/>
      <c r="E16" s="132"/>
      <c r="F16" s="132"/>
      <c r="G16" s="132"/>
      <c r="H16" s="132"/>
      <c r="I16" s="132"/>
      <c r="J16" s="132"/>
      <c r="K16" s="132"/>
    </row>
    <row r="17" spans="1:11" s="127" customFormat="1" ht="15">
      <c r="A17" s="132"/>
      <c r="B17" s="143"/>
      <c r="C17" s="132"/>
      <c r="D17" s="132"/>
      <c r="E17" s="132"/>
      <c r="F17" s="132"/>
      <c r="G17" s="132"/>
      <c r="H17" s="132"/>
      <c r="I17" s="132"/>
      <c r="J17" s="132"/>
      <c r="K17" s="132"/>
    </row>
    <row r="18" spans="1:11" s="127" customFormat="1" ht="15">
      <c r="A18" s="132"/>
      <c r="B18" s="143"/>
      <c r="C18" s="132"/>
      <c r="D18" s="132"/>
      <c r="E18" s="132"/>
      <c r="F18" s="132"/>
      <c r="G18" s="132"/>
      <c r="H18" s="132"/>
      <c r="I18" s="132"/>
      <c r="J18" s="132"/>
      <c r="K18" s="132"/>
    </row>
    <row r="19" spans="1:11" s="127" customFormat="1" ht="15">
      <c r="A19" s="132"/>
      <c r="B19" s="143"/>
      <c r="C19" s="132"/>
      <c r="D19" s="132"/>
      <c r="E19" s="132"/>
      <c r="F19" s="132"/>
      <c r="G19" s="132"/>
      <c r="H19" s="132"/>
      <c r="I19" s="132"/>
      <c r="J19" s="132"/>
      <c r="K19" s="132"/>
    </row>
    <row r="20" spans="1:11" s="127" customFormat="1" ht="15">
      <c r="A20" s="132"/>
      <c r="B20" s="143"/>
      <c r="C20" s="132"/>
      <c r="D20" s="132"/>
      <c r="E20" s="132"/>
      <c r="F20" s="132"/>
      <c r="G20" s="132"/>
      <c r="H20" s="132"/>
      <c r="I20" s="132"/>
      <c r="J20" s="132"/>
      <c r="K20" s="132"/>
    </row>
    <row r="21" spans="1:11" s="127" customFormat="1" ht="15">
      <c r="A21" s="132"/>
      <c r="B21" s="143"/>
      <c r="C21" s="132"/>
      <c r="D21" s="132"/>
      <c r="E21" s="132"/>
      <c r="F21" s="132"/>
      <c r="G21" s="132"/>
      <c r="H21" s="132"/>
      <c r="I21" s="132"/>
      <c r="J21" s="132"/>
      <c r="K21" s="132"/>
    </row>
    <row r="23" spans="1:11">
      <c r="A23" t="s">
        <v>79</v>
      </c>
      <c r="B23" s="139">
        <f>SUM(B8:B21)</f>
        <v>50</v>
      </c>
    </row>
  </sheetData>
  <dataValidations xWindow="970" yWindow="435" count="2">
    <dataValidation type="list" allowBlank="1" showInputMessage="1" showErrorMessage="1" promptTitle="payment" prompt="Please select payment method" sqref="G9:G21">
      <formula1>$G$1:$G$4</formula1>
    </dataValidation>
    <dataValidation type="list" allowBlank="1" showInputMessage="1" showErrorMessage="1" promptTitle="payment" prompt="Please select payment method" sqref="G1:G5 G8">
      <formula1>$G$1:$G$5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topLeftCell="A7" zoomScale="85" zoomScaleNormal="85" workbookViewId="0">
      <selection activeCell="A24" sqref="A24"/>
    </sheetView>
  </sheetViews>
  <sheetFormatPr defaultRowHeight="15"/>
  <cols>
    <col min="1" max="1" width="39.75" style="78" customWidth="1"/>
    <col min="2" max="2" width="43.875" style="78" customWidth="1"/>
    <col min="3" max="3" width="17.375" style="126" customWidth="1"/>
    <col min="4" max="8" width="32.5" style="78" customWidth="1"/>
    <col min="9" max="16384" width="9" style="78"/>
  </cols>
  <sheetData>
    <row r="1" spans="1:4">
      <c r="A1" s="172" t="s">
        <v>80</v>
      </c>
      <c r="B1" s="172"/>
      <c r="C1" s="172"/>
    </row>
    <row r="2" spans="1:4" ht="6.75" customHeight="1">
      <c r="A2" s="79"/>
      <c r="B2" s="79"/>
      <c r="C2" s="79"/>
    </row>
    <row r="3" spans="1:4" ht="15.75" thickBot="1">
      <c r="A3" s="80" t="s">
        <v>81</v>
      </c>
      <c r="B3" s="80" t="s">
        <v>82</v>
      </c>
      <c r="C3" s="81" t="s">
        <v>83</v>
      </c>
    </row>
    <row r="4" spans="1:4">
      <c r="A4" s="173" t="s">
        <v>84</v>
      </c>
      <c r="B4" s="136" t="s">
        <v>85</v>
      </c>
      <c r="C4" s="82">
        <v>61502</v>
      </c>
    </row>
    <row r="5" spans="1:4">
      <c r="A5" s="174"/>
      <c r="B5" s="83" t="s">
        <v>86</v>
      </c>
      <c r="C5" s="85">
        <v>63322</v>
      </c>
    </row>
    <row r="6" spans="1:4">
      <c r="A6" s="137" t="s">
        <v>87</v>
      </c>
      <c r="B6" s="133" t="s">
        <v>88</v>
      </c>
      <c r="C6" s="134">
        <v>63006</v>
      </c>
    </row>
    <row r="7" spans="1:4" s="90" customFormat="1">
      <c r="A7" s="175" t="s">
        <v>89</v>
      </c>
      <c r="B7" s="88" t="s">
        <v>90</v>
      </c>
      <c r="C7" s="89">
        <v>63103</v>
      </c>
    </row>
    <row r="8" spans="1:4" s="90" customFormat="1">
      <c r="A8" s="176"/>
      <c r="B8" s="91" t="s">
        <v>91</v>
      </c>
      <c r="C8" s="92">
        <v>63104</v>
      </c>
    </row>
    <row r="9" spans="1:4" s="90" customFormat="1">
      <c r="A9" s="176"/>
      <c r="B9" s="91" t="s">
        <v>92</v>
      </c>
      <c r="C9" s="92">
        <v>63105</v>
      </c>
    </row>
    <row r="10" spans="1:4" s="90" customFormat="1">
      <c r="A10" s="176"/>
      <c r="B10" s="138" t="s">
        <v>93</v>
      </c>
      <c r="C10" s="93">
        <v>63110</v>
      </c>
    </row>
    <row r="11" spans="1:4">
      <c r="A11" s="177" t="s">
        <v>94</v>
      </c>
      <c r="B11" s="94" t="s">
        <v>95</v>
      </c>
      <c r="C11" s="95">
        <v>63160</v>
      </c>
    </row>
    <row r="12" spans="1:4">
      <c r="A12" s="178"/>
      <c r="B12" s="86" t="s">
        <v>96</v>
      </c>
      <c r="C12" s="87">
        <v>63285</v>
      </c>
    </row>
    <row r="13" spans="1:4">
      <c r="A13" s="169" t="s">
        <v>97</v>
      </c>
      <c r="B13" s="96" t="s">
        <v>98</v>
      </c>
      <c r="C13" s="97">
        <v>63676</v>
      </c>
    </row>
    <row r="14" spans="1:4" ht="15.75" thickBot="1">
      <c r="A14" s="170"/>
      <c r="B14" s="135" t="s">
        <v>99</v>
      </c>
      <c r="C14" s="98">
        <v>63682</v>
      </c>
    </row>
    <row r="16" spans="1:4">
      <c r="A16" s="100"/>
      <c r="B16" s="100"/>
      <c r="C16" s="101"/>
      <c r="D16" s="99"/>
    </row>
    <row r="17" spans="1:3">
      <c r="A17" s="171" t="s">
        <v>100</v>
      </c>
      <c r="B17" s="171"/>
      <c r="C17" s="171"/>
    </row>
    <row r="18" spans="1:3" ht="6" customHeight="1">
      <c r="A18" s="79"/>
      <c r="B18" s="79"/>
      <c r="C18" s="79"/>
    </row>
    <row r="19" spans="1:3" ht="15.75" thickBot="1">
      <c r="A19" s="80" t="s">
        <v>81</v>
      </c>
      <c r="B19" s="80" t="s">
        <v>101</v>
      </c>
      <c r="C19" s="81" t="s">
        <v>83</v>
      </c>
    </row>
    <row r="20" spans="1:3">
      <c r="A20" s="102" t="s">
        <v>102</v>
      </c>
      <c r="B20" s="103" t="s">
        <v>103</v>
      </c>
      <c r="C20" s="104" t="s">
        <v>104</v>
      </c>
    </row>
    <row r="21" spans="1:3">
      <c r="A21" s="105" t="s">
        <v>105</v>
      </c>
      <c r="B21" s="106" t="s">
        <v>103</v>
      </c>
      <c r="C21" s="107" t="s">
        <v>106</v>
      </c>
    </row>
    <row r="22" spans="1:3">
      <c r="A22" s="105" t="s">
        <v>107</v>
      </c>
      <c r="B22" s="106" t="s">
        <v>103</v>
      </c>
      <c r="C22" s="107" t="s">
        <v>108</v>
      </c>
    </row>
    <row r="23" spans="1:3">
      <c r="A23" s="108" t="s">
        <v>109</v>
      </c>
      <c r="B23" s="109" t="s">
        <v>110</v>
      </c>
      <c r="C23" s="110">
        <v>62802</v>
      </c>
    </row>
    <row r="24" spans="1:3">
      <c r="A24" s="108" t="s">
        <v>111</v>
      </c>
      <c r="B24" s="109" t="s">
        <v>110</v>
      </c>
      <c r="C24" s="111">
        <v>62804</v>
      </c>
    </row>
    <row r="25" spans="1:3">
      <c r="A25" s="108" t="s">
        <v>112</v>
      </c>
      <c r="B25" s="109" t="s">
        <v>110</v>
      </c>
      <c r="C25" s="111">
        <v>62806</v>
      </c>
    </row>
    <row r="26" spans="1:3">
      <c r="A26" s="108" t="s">
        <v>113</v>
      </c>
      <c r="B26" s="109" t="s">
        <v>110</v>
      </c>
      <c r="C26" s="111">
        <v>63001</v>
      </c>
    </row>
    <row r="27" spans="1:3">
      <c r="A27" s="108" t="s">
        <v>114</v>
      </c>
      <c r="B27" s="109" t="s">
        <v>110</v>
      </c>
      <c r="C27" s="111">
        <v>63003</v>
      </c>
    </row>
    <row r="28" spans="1:3">
      <c r="A28" s="108" t="s">
        <v>115</v>
      </c>
      <c r="B28" s="109" t="s">
        <v>110</v>
      </c>
      <c r="C28" s="111">
        <v>63004</v>
      </c>
    </row>
    <row r="29" spans="1:3">
      <c r="A29" s="108" t="s">
        <v>116</v>
      </c>
      <c r="B29" s="109" t="s">
        <v>110</v>
      </c>
      <c r="C29" s="111">
        <v>63005</v>
      </c>
    </row>
    <row r="30" spans="1:3">
      <c r="A30" s="108" t="s">
        <v>117</v>
      </c>
      <c r="B30" s="109" t="s">
        <v>110</v>
      </c>
      <c r="C30" s="111">
        <v>63007</v>
      </c>
    </row>
    <row r="31" spans="1:3">
      <c r="A31" s="105" t="s">
        <v>118</v>
      </c>
      <c r="B31" s="112" t="s">
        <v>103</v>
      </c>
      <c r="C31" s="85">
        <v>63101</v>
      </c>
    </row>
    <row r="32" spans="1:3">
      <c r="A32" s="105" t="s">
        <v>119</v>
      </c>
      <c r="B32" s="112" t="s">
        <v>103</v>
      </c>
      <c r="C32" s="85">
        <v>63108</v>
      </c>
    </row>
    <row r="33" spans="1:3">
      <c r="A33" s="105" t="s">
        <v>120</v>
      </c>
      <c r="B33" s="112" t="s">
        <v>121</v>
      </c>
      <c r="C33" s="85">
        <v>63112</v>
      </c>
    </row>
    <row r="34" spans="1:3">
      <c r="A34" s="113" t="s">
        <v>122</v>
      </c>
      <c r="B34" s="112" t="s">
        <v>103</v>
      </c>
      <c r="C34" s="85">
        <v>63282</v>
      </c>
    </row>
    <row r="35" spans="1:3">
      <c r="A35" s="114" t="s">
        <v>123</v>
      </c>
      <c r="B35" s="115" t="s">
        <v>124</v>
      </c>
      <c r="C35" s="116">
        <v>63320</v>
      </c>
    </row>
    <row r="36" spans="1:3">
      <c r="A36" s="114" t="s">
        <v>125</v>
      </c>
      <c r="B36" s="115" t="s">
        <v>124</v>
      </c>
      <c r="C36" s="116">
        <v>63349</v>
      </c>
    </row>
    <row r="37" spans="1:3">
      <c r="A37" s="117" t="s">
        <v>126</v>
      </c>
      <c r="B37" s="112" t="s">
        <v>110</v>
      </c>
      <c r="C37" s="118">
        <v>63450</v>
      </c>
    </row>
    <row r="38" spans="1:3" ht="45">
      <c r="A38" s="105" t="s">
        <v>127</v>
      </c>
      <c r="B38" s="112" t="s">
        <v>128</v>
      </c>
      <c r="C38" s="84">
        <v>63500</v>
      </c>
    </row>
    <row r="39" spans="1:3">
      <c r="A39" s="119" t="s">
        <v>97</v>
      </c>
      <c r="B39" s="115" t="s">
        <v>124</v>
      </c>
      <c r="C39" s="120">
        <v>63660</v>
      </c>
    </row>
    <row r="40" spans="1:3">
      <c r="A40" s="113" t="s">
        <v>129</v>
      </c>
      <c r="B40" s="112" t="s">
        <v>130</v>
      </c>
      <c r="C40" s="85">
        <v>63678</v>
      </c>
    </row>
    <row r="41" spans="1:3">
      <c r="A41" s="121" t="s">
        <v>131</v>
      </c>
      <c r="B41" s="112" t="s">
        <v>103</v>
      </c>
      <c r="C41" s="84">
        <v>63680</v>
      </c>
    </row>
    <row r="42" spans="1:3">
      <c r="A42" s="113" t="s">
        <v>132</v>
      </c>
      <c r="B42" s="112" t="s">
        <v>103</v>
      </c>
      <c r="C42" s="85">
        <v>63681</v>
      </c>
    </row>
    <row r="43" spans="1:3">
      <c r="A43" s="122" t="s">
        <v>133</v>
      </c>
      <c r="B43" s="115" t="s">
        <v>124</v>
      </c>
      <c r="C43" s="116">
        <v>63693</v>
      </c>
    </row>
    <row r="44" spans="1:3" ht="15.75" thickBot="1">
      <c r="A44" s="123" t="s">
        <v>134</v>
      </c>
      <c r="B44" s="124" t="s">
        <v>124</v>
      </c>
      <c r="C44" s="125">
        <v>63731</v>
      </c>
    </row>
    <row r="45" spans="1:3">
      <c r="C45" s="78"/>
    </row>
  </sheetData>
  <mergeCells count="6">
    <mergeCell ref="A13:A14"/>
    <mergeCell ref="A17:C17"/>
    <mergeCell ref="A1:C1"/>
    <mergeCell ref="A4:A5"/>
    <mergeCell ref="A7:A10"/>
    <mergeCell ref="A11:A12"/>
  </mergeCells>
  <printOptions horizontalCentered="1"/>
  <pageMargins left="0.2" right="0.2" top="0.25" bottom="0.2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</vt:lpstr>
      <vt:lpstr>Expense Tracking</vt:lpstr>
      <vt:lpstr>Account Code Guidance</vt:lpstr>
      <vt:lpstr>'Account Code Guidance'!Print_Area</vt:lpstr>
    </vt:vector>
  </TitlesOfParts>
  <Manager/>
  <Company>NYU Langone Medical Center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Park</dc:creator>
  <cp:keywords/>
  <dc:description/>
  <cp:lastModifiedBy>Lee, Rebecca (Population Health-Health Equi)</cp:lastModifiedBy>
  <cp:revision/>
  <dcterms:created xsi:type="dcterms:W3CDTF">2017-05-30T19:37:22Z</dcterms:created>
  <dcterms:modified xsi:type="dcterms:W3CDTF">2021-01-12T22:50:34Z</dcterms:modified>
  <cp:category/>
  <cp:contentStatus/>
</cp:coreProperties>
</file>